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060" activeTab="0"/>
  </bookViews>
  <sheets>
    <sheet name="งบทดลอง 57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<sst xmlns="http://schemas.openxmlformats.org/spreadsheetml/2006/main" count="55" uniqueCount="55">
  <si>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</si>
  <si>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</si>
  <si>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</si>
  <si>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</si>
  <si>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</si>
  <si>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</si>
  <si>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</si>
  <si>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</si>
  <si>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</si>
  <si>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</si>
  <si>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</si>
  <si>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</si>
  <si>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</si>
  <si>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</si>
  <si>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</si>
  <si>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</si>
  <si>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</si>
  <si>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</si>
  <si>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</si>
  <si>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</si>
  <si>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</si>
  <si>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>เงินรับฝาก (หมายเหตุ 2)</t>
  </si>
  <si>
    <t>เงินฝากธนาคาร ออมสิน สาขาชุมพวง  ประเภท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</si>
  <si>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</si>
  <si>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</si>
  <si>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จ่ายขาดเงินสะสม (หมายเหตุ  4)</t>
  </si>
  <si>
    <t>เงินฝากธนาคาร  ธกส.สาขาลำทะเมนชัย  ประเภท</t>
  </si>
  <si>
    <t xml:space="preserve">  -ออมทรัพย์  เลขที่  924-2-68785-4</t>
  </si>
  <si>
    <t>ลูกหนี้ภาษีบำรุงท้องที่</t>
  </si>
  <si>
    <t>เงินอุดหนุนเฉพาะกิจ - เบี้ยยังชีพคนพิการ</t>
  </si>
  <si>
    <t>เงินอุดหนุนเฉพาะกิจ-โครงการซ่อมผิวทาง Asphaltic</t>
  </si>
  <si>
    <t xml:space="preserve">  -ประจำ      เลขที่  924-4-01837-0</t>
  </si>
  <si>
    <t xml:space="preserve">  -กระแสรายวัน    เลขที่  340-6-00465-2</t>
  </si>
  <si>
    <t xml:space="preserve">  -ออมทรัพย์        เลขที่  340-0-22058-2</t>
  </si>
  <si>
    <t xml:space="preserve">  -ออมทรัพย์        เลขที่  340-0-22060-4</t>
  </si>
  <si>
    <t xml:space="preserve">  -ออมทรัพย์         เลขที่  06-4315-20-078337-3</t>
  </si>
  <si>
    <t>บ/ช เงินเดือน (ฝ่ายการเมือง) นายกอบต.,รองนายกฯ</t>
  </si>
  <si>
    <t>บ/ช เงินเดือน (ฝ่ายการเมือง) เลขานุการ นายก อบต.</t>
  </si>
  <si>
    <t>บ/ช เงินเดือน (ฝ่ายการเมือง) สมาชิก อบต.</t>
  </si>
  <si>
    <t>บ/ช เงินเดือน (ฝ่ายประจำ) พนักงานส่วนตำบล</t>
  </si>
  <si>
    <t>บ/ช เงินเดือน (ฝ่ายประจำ) ลูกจ้างประจำ</t>
  </si>
  <si>
    <t>บ/ช เงินเดือน (ฝ่ายประจำ) ลูกจ้างชั่วคราว</t>
  </si>
  <si>
    <t>รายจ่ายค้างจ่ายระหว่างดำเนินการ (หมายเหตุ 3)</t>
  </si>
  <si>
    <t>ลูกหนี้เงินทุนโครงการเศรษฐกิจชุมชน</t>
  </si>
  <si>
    <t xml:space="preserve">งบทดลอง   </t>
  </si>
  <si>
    <t>ค่าขายแบบแปลนประกวดราคา (คืนเงิน)</t>
  </si>
  <si>
    <t xml:space="preserve">  -ออมทรัพย์  เลขที่  924-8-06572-9</t>
  </si>
  <si>
    <t xml:space="preserve">  -ประจำ             เลขที่  300-0-1106-179-7</t>
  </si>
  <si>
    <t>เงินอุดหนุนเฉพาะกิจ-บุคลากรทางการศึกษา</t>
  </si>
  <si>
    <t>เงินอุดหนุนเฉพาะกิจ - เบี้ยยังชีพคนชรา (เหลือจ่าย)</t>
  </si>
  <si>
    <t>เงินอุดหนุนเฉพาะกิจ - เบี้ยยังชีพคนพิการ (เหลือจ่าย)</t>
  </si>
  <si>
    <t xml:space="preserve">เงินอุดหนุนเฉพาะกิจ - เบี้ยยังชีพคนชรา </t>
  </si>
  <si>
    <t>เงินอุดหนุนเฉพาะกิจ - เบี้ยยังชีพผู้ป่วยเอดส์</t>
  </si>
  <si>
    <t>ณ วันที่  30  เดือน  เมษายน  พ.ศ.  2557</t>
  </si>
  <si>
    <t>เบิกเกินส่งคืน (เงินเพิ่มคุณวุฒิ)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</si>
</sst>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  <numFmt numFmtId="197" formatCode="0\10"/>
    <numFmt numFmtId="198" formatCode="00000"/>
    <numFmt numFmtId="199" formatCode="000"/>
    <numFmt numFmtId="200" formatCode="_-* #,##0.000_-;\-* #,##0.000_-;_-* &quot;-&quot;???_-;_-@_-"/>
    <numFmt numFmtId="201" formatCode="_-* #,##0.000_-;\-* #,##0.0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4" fillId="0" borderId="10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2" xfId="33" applyFont="1" applyFill="1" applyBorder="1" applyAlignment="1">
      <alignment/>
    </xf>
    <xf numFmtId="43" fontId="4" fillId="0" borderId="0" xfId="33" applyFont="1" applyFill="1" applyBorder="1" applyAlignment="1">
      <alignment/>
    </xf>
    <xf numFmtId="43" fontId="4" fillId="0" borderId="13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3" fontId="3" fillId="0" borderId="14" xfId="3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0" xfId="33" applyFont="1" applyFill="1" applyAlignment="1">
      <alignment/>
    </xf>
    <xf numFmtId="199" fontId="3" fillId="0" borderId="14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9" fontId="3" fillId="0" borderId="16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90" zoomScaleNormal="90" zoomScalePageLayoutView="0" workbookViewId="0" topLeftCell="A46">
      <selection activeCell="A56" sqref="A56:IV491"/>
    </sheetView>
  </sheetViews>
  <sheetFormatPr defaultColWidth="9.140625" defaultRowHeight="12.75"/>
  <cols>
    <col min="1" max="1" width="52.421875" style="4" customWidth="1"/>
    <col min="2" max="2" width="21.57421875" style="22" customWidth="1"/>
    <col min="3" max="3" width="21.28125" style="14" customWidth="1"/>
    <col min="4" max="4" width="22.140625" style="14" customWidth="1"/>
    <col min="5" max="5" width="20.421875" style="21" bestFit="1" customWidth="1"/>
    <col min="6" max="16384" width="9.140625" style="4" customWidth="1"/>
  </cols>
  <sheetData>
    <row r="1" spans="1:4" ht="21">
      <c r="A1" s="23" t="s">
        <v>0</v>
      </c>
      <c r="B1" s="23"/>
      <c r="C1" s="23"/>
      <c r="D1" s="23"/>
    </row>
    <row r="2" spans="1:4" ht="21">
      <c r="A2" s="23" t="s">
        <v>44</v>
      </c>
      <c r="B2" s="23"/>
      <c r="C2" s="23"/>
      <c r="D2" s="23"/>
    </row>
    <row r="3" spans="1:4" ht="21">
      <c r="A3" s="24" t="s">
        <v>53</v>
      </c>
      <c r="B3" s="24"/>
      <c r="C3" s="24"/>
      <c r="D3" s="24"/>
    </row>
    <row r="4" spans="1:4" ht="21">
      <c r="A4" s="8" t="s">
        <v>1</v>
      </c>
      <c r="B4" s="15" t="s">
        <v>2</v>
      </c>
      <c r="C4" s="9" t="s">
        <v>3</v>
      </c>
      <c r="D4" s="9" t="s">
        <v>20</v>
      </c>
    </row>
    <row r="5" spans="1:4" ht="21">
      <c r="A5" s="10" t="s">
        <v>4</v>
      </c>
      <c r="B5" s="16">
        <v>10</v>
      </c>
      <c r="C5" s="1">
        <v>1995</v>
      </c>
      <c r="D5" s="1"/>
    </row>
    <row r="6" spans="1:4" ht="21">
      <c r="A6" s="3" t="s">
        <v>26</v>
      </c>
      <c r="B6" s="17"/>
      <c r="C6" s="2"/>
      <c r="D6" s="2"/>
    </row>
    <row r="7" spans="1:4" ht="21">
      <c r="A7" s="3" t="s">
        <v>46</v>
      </c>
      <c r="B7" s="17">
        <v>221</v>
      </c>
      <c r="C7" s="2">
        <f>925027.63-2550-2550-2550-29660.14-2550-19817.52-8397.15-306119.7+80-202953.49+1000000+2713.31</f>
        <v>1350672.94</v>
      </c>
      <c r="D7" s="2">
        <v>0</v>
      </c>
    </row>
    <row r="8" spans="1:4" ht="21">
      <c r="A8" s="3" t="s">
        <v>27</v>
      </c>
      <c r="B8" s="17">
        <v>222</v>
      </c>
      <c r="C8" s="2">
        <f>330045.67+60053+30077+29660.14+12877+10089+8006+1312.35</f>
        <v>482120.16</v>
      </c>
      <c r="D8" s="2"/>
    </row>
    <row r="9" spans="1:4" ht="21">
      <c r="A9" s="3" t="s">
        <v>31</v>
      </c>
      <c r="B9" s="17">
        <v>23</v>
      </c>
      <c r="C9" s="2">
        <f>2758109.97+64033.65+15169.11</f>
        <v>2837312.73</v>
      </c>
      <c r="D9" s="2">
        <v>0</v>
      </c>
    </row>
    <row r="10" spans="1:4" ht="21">
      <c r="A10" s="3" t="s">
        <v>24</v>
      </c>
      <c r="B10" s="17"/>
      <c r="C10" s="2"/>
      <c r="D10" s="2"/>
    </row>
    <row r="11" spans="1:4" ht="21">
      <c r="A11" s="3" t="s">
        <v>32</v>
      </c>
      <c r="B11" s="17">
        <v>20</v>
      </c>
      <c r="C11" s="2">
        <v>0</v>
      </c>
      <c r="D11" s="2"/>
    </row>
    <row r="12" spans="1:4" ht="21">
      <c r="A12" s="3" t="s">
        <v>23</v>
      </c>
      <c r="B12" s="17">
        <v>22</v>
      </c>
      <c r="C12" s="2">
        <f>12268559.53-1546929+672790.78+822271.94-1922500.61+16387297.77-3817184.98+2991976.53-2785777.16+12032749.37-15284295.12-23509988.95+25554307.77+8081443.5-8199657.06-1000000</f>
        <v>20745064.31</v>
      </c>
      <c r="D12" s="2"/>
    </row>
    <row r="13" spans="1:4" ht="21">
      <c r="A13" s="3" t="s">
        <v>33</v>
      </c>
      <c r="B13" s="17">
        <v>22</v>
      </c>
      <c r="C13" s="2">
        <v>0</v>
      </c>
      <c r="D13" s="2"/>
    </row>
    <row r="14" spans="1:4" ht="21">
      <c r="A14" s="3" t="s">
        <v>34</v>
      </c>
      <c r="B14" s="17">
        <v>22</v>
      </c>
      <c r="C14" s="2">
        <v>0</v>
      </c>
      <c r="D14" s="2"/>
    </row>
    <row r="15" spans="1:4" ht="21">
      <c r="A15" s="3" t="s">
        <v>22</v>
      </c>
      <c r="B15" s="17"/>
      <c r="C15" s="2"/>
      <c r="D15" s="2"/>
    </row>
    <row r="16" spans="1:4" ht="21">
      <c r="A16" s="3" t="s">
        <v>35</v>
      </c>
      <c r="B16" s="17">
        <v>22</v>
      </c>
      <c r="C16" s="2">
        <v>0</v>
      </c>
      <c r="D16" s="2"/>
    </row>
    <row r="17" spans="1:4" ht="21">
      <c r="A17" s="3" t="s">
        <v>47</v>
      </c>
      <c r="B17" s="17">
        <v>23</v>
      </c>
      <c r="C17" s="2">
        <v>4036150.52</v>
      </c>
      <c r="D17" s="2"/>
    </row>
    <row r="18" spans="1:4" ht="21">
      <c r="A18" s="3" t="s">
        <v>5</v>
      </c>
      <c r="B18" s="17">
        <v>704</v>
      </c>
      <c r="C18" s="2">
        <v>0</v>
      </c>
      <c r="D18" s="2">
        <v>0</v>
      </c>
    </row>
    <row r="19" spans="1:4" ht="21">
      <c r="A19" s="3" t="s">
        <v>6</v>
      </c>
      <c r="B19" s="17">
        <v>90</v>
      </c>
      <c r="C19" s="2">
        <f>872500-857000-2000+952400-925900</f>
        <v>40000</v>
      </c>
      <c r="D19" s="2"/>
    </row>
    <row r="20" spans="1:4" ht="21">
      <c r="A20" s="3" t="s">
        <v>28</v>
      </c>
      <c r="B20" s="17">
        <v>82</v>
      </c>
      <c r="C20" s="2">
        <f>2508.91-319.51</f>
        <v>2189.3999999999996</v>
      </c>
      <c r="D20" s="2"/>
    </row>
    <row r="21" spans="1:4" ht="21">
      <c r="A21" s="3" t="s">
        <v>43</v>
      </c>
      <c r="B21" s="17">
        <v>84</v>
      </c>
      <c r="C21" s="2">
        <f>810000-60000-30000-10000-10000-8000</f>
        <v>692000</v>
      </c>
      <c r="D21" s="2"/>
    </row>
    <row r="22" spans="1:4" ht="21">
      <c r="A22" s="3" t="s">
        <v>7</v>
      </c>
      <c r="B22" s="17">
        <v>5000</v>
      </c>
      <c r="C22" s="2">
        <f>10953+219649.72-2879.8+129913+23913-3360+19503+19503+79503</f>
        <v>496697.92000000004</v>
      </c>
      <c r="D22" s="2"/>
    </row>
    <row r="23" spans="1:4" ht="21">
      <c r="A23" s="3" t="s">
        <v>36</v>
      </c>
      <c r="B23" s="17">
        <v>101</v>
      </c>
      <c r="C23" s="2">
        <f>55460+55460+55460+55460+55460+55460+55460</f>
        <v>388220</v>
      </c>
      <c r="D23" s="3"/>
    </row>
    <row r="24" spans="1:4" ht="21">
      <c r="A24" s="3" t="s">
        <v>37</v>
      </c>
      <c r="B24" s="17">
        <v>101</v>
      </c>
      <c r="C24" s="2">
        <f>7200+7200+7200+7200+7200+7200+7200</f>
        <v>50400</v>
      </c>
      <c r="D24" s="3"/>
    </row>
    <row r="25" spans="1:4" ht="21">
      <c r="A25" s="3" t="s">
        <v>38</v>
      </c>
      <c r="B25" s="17">
        <v>101</v>
      </c>
      <c r="C25" s="2">
        <f>200400+200400+200400+200400+200400+200400+200400</f>
        <v>1402800</v>
      </c>
      <c r="D25" s="3"/>
    </row>
    <row r="26" spans="1:4" ht="21">
      <c r="A26" s="3" t="s">
        <v>39</v>
      </c>
      <c r="B26" s="17">
        <v>102</v>
      </c>
      <c r="C26" s="2">
        <f>204635+189635+189635+444581+200400-211204+200400+184814</f>
        <v>1402896</v>
      </c>
      <c r="D26" s="3"/>
    </row>
    <row r="27" spans="1:4" ht="21">
      <c r="A27" s="3" t="s">
        <v>40</v>
      </c>
      <c r="B27" s="17">
        <v>120</v>
      </c>
      <c r="C27" s="2">
        <f>12840+12840+12840+12840+12840+12840+12840</f>
        <v>89880</v>
      </c>
      <c r="D27" s="3"/>
    </row>
    <row r="28" spans="1:4" ht="21">
      <c r="A28" s="3" t="s">
        <v>41</v>
      </c>
      <c r="B28" s="17">
        <v>130</v>
      </c>
      <c r="C28" s="2">
        <f>27000+144000+81000+161700+108000+108000+153000</f>
        <v>782700</v>
      </c>
      <c r="D28" s="3"/>
    </row>
    <row r="29" spans="1:4" ht="21">
      <c r="A29" s="3" t="s">
        <v>8</v>
      </c>
      <c r="B29" s="17">
        <v>200</v>
      </c>
      <c r="C29" s="2">
        <f>4200+30078+22200+22800+22800+21000+30800</f>
        <v>153878</v>
      </c>
      <c r="D29" s="2"/>
    </row>
    <row r="30" spans="1:4" ht="21">
      <c r="A30" s="3" t="s">
        <v>9</v>
      </c>
      <c r="B30" s="17">
        <v>250</v>
      </c>
      <c r="C30" s="2">
        <f>16140+46930+161507.81+471804.86+314140+46890+333488</f>
        <v>1390900.67</v>
      </c>
      <c r="D30" s="2"/>
    </row>
    <row r="31" spans="1:4" ht="21">
      <c r="A31" s="3" t="s">
        <v>10</v>
      </c>
      <c r="B31" s="17">
        <v>270</v>
      </c>
      <c r="C31" s="2">
        <f>23185+20910+158257+23702+18200+15079</f>
        <v>259333</v>
      </c>
      <c r="D31" s="2"/>
    </row>
    <row r="32" spans="1:4" ht="21">
      <c r="A32" s="3" t="s">
        <v>11</v>
      </c>
      <c r="B32" s="17">
        <v>300</v>
      </c>
      <c r="C32" s="2">
        <f>426+86083.17+81941.41+118568.45+467489.82+27726.84+407025.91</f>
        <v>1189261.6</v>
      </c>
      <c r="D32" s="2"/>
    </row>
    <row r="33" spans="1:4" ht="21">
      <c r="A33" s="3" t="s">
        <v>13</v>
      </c>
      <c r="B33" s="17">
        <v>450</v>
      </c>
      <c r="C33" s="2">
        <f>235000+99000</f>
        <v>334000</v>
      </c>
      <c r="D33" s="2"/>
    </row>
    <row r="34" spans="1:4" ht="21">
      <c r="A34" s="3" t="s">
        <v>14</v>
      </c>
      <c r="B34" s="17">
        <v>500</v>
      </c>
      <c r="C34" s="2">
        <f>1337500+802000</f>
        <v>2139500</v>
      </c>
      <c r="D34" s="2"/>
    </row>
    <row r="35" spans="1:4" ht="21">
      <c r="A35" s="3" t="s">
        <v>12</v>
      </c>
      <c r="B35" s="17">
        <v>400</v>
      </c>
      <c r="C35" s="2">
        <f>1104000+744800+195000</f>
        <v>2043800</v>
      </c>
      <c r="D35" s="2"/>
    </row>
    <row r="36" spans="1:4" ht="21">
      <c r="A36" s="3" t="s">
        <v>15</v>
      </c>
      <c r="B36" s="17">
        <v>550</v>
      </c>
      <c r="C36" s="2"/>
      <c r="D36" s="2"/>
    </row>
    <row r="37" spans="1:4" ht="21">
      <c r="A37" s="3" t="s">
        <v>25</v>
      </c>
      <c r="B37" s="17"/>
      <c r="C37" s="2">
        <f>1489204</f>
        <v>1489204</v>
      </c>
      <c r="D37" s="2"/>
    </row>
    <row r="38" spans="1:4" ht="21">
      <c r="A38" s="3" t="s">
        <v>51</v>
      </c>
      <c r="B38" s="17">
        <v>3002</v>
      </c>
      <c r="C38" s="2">
        <f>2063900+682300+680100+676900+675400</f>
        <v>4778600</v>
      </c>
      <c r="D38" s="2">
        <v>0</v>
      </c>
    </row>
    <row r="39" spans="1:4" ht="21">
      <c r="A39" s="3" t="s">
        <v>29</v>
      </c>
      <c r="B39" s="17">
        <v>3002</v>
      </c>
      <c r="C39" s="2">
        <f>514000+169500+168500-500+167500+167000</f>
        <v>1186000</v>
      </c>
      <c r="D39" s="2">
        <v>0</v>
      </c>
    </row>
    <row r="40" spans="1:4" ht="21">
      <c r="A40" s="3" t="s">
        <v>52</v>
      </c>
      <c r="B40" s="17">
        <v>3002</v>
      </c>
      <c r="C40" s="2">
        <f>5000+5000+5000+5000</f>
        <v>20000</v>
      </c>
      <c r="D40" s="2">
        <v>0</v>
      </c>
    </row>
    <row r="41" spans="1:4" ht="21">
      <c r="A41" s="3" t="s">
        <v>48</v>
      </c>
      <c r="B41" s="17">
        <v>3001</v>
      </c>
      <c r="C41" s="2">
        <f>63000+252000+63000+63000</f>
        <v>441000</v>
      </c>
      <c r="D41" s="2"/>
    </row>
    <row r="42" spans="1:4" ht="21">
      <c r="A42" s="3" t="s">
        <v>45</v>
      </c>
      <c r="B42" s="17"/>
      <c r="C42" s="2">
        <f>60000</f>
        <v>60000</v>
      </c>
      <c r="D42" s="2"/>
    </row>
    <row r="43" spans="1:4" ht="21">
      <c r="A43" s="3" t="s">
        <v>30</v>
      </c>
      <c r="B43" s="17">
        <v>3002</v>
      </c>
      <c r="C43" s="2">
        <f>1885010+9920000+19805000+3890000</f>
        <v>35500010</v>
      </c>
      <c r="D43" s="2"/>
    </row>
    <row r="44" spans="1:4" ht="21">
      <c r="A44" s="3" t="s">
        <v>54</v>
      </c>
      <c r="B44" s="17">
        <v>3001</v>
      </c>
      <c r="C44" s="2"/>
      <c r="D44" s="2">
        <v>4158</v>
      </c>
    </row>
    <row r="45" spans="1:4" ht="21">
      <c r="A45" s="3" t="s">
        <v>49</v>
      </c>
      <c r="B45" s="17">
        <v>3002</v>
      </c>
      <c r="C45" s="2">
        <v>0</v>
      </c>
      <c r="D45" s="2">
        <v>104200</v>
      </c>
    </row>
    <row r="46" spans="1:4" ht="21">
      <c r="A46" s="3" t="s">
        <v>50</v>
      </c>
      <c r="B46" s="17">
        <v>3002</v>
      </c>
      <c r="C46" s="2">
        <v>0</v>
      </c>
      <c r="D46" s="2">
        <v>29000</v>
      </c>
    </row>
    <row r="47" spans="1:4" ht="21">
      <c r="A47" s="3" t="s">
        <v>16</v>
      </c>
      <c r="B47" s="17">
        <v>821</v>
      </c>
      <c r="C47" s="2"/>
      <c r="D47" s="2">
        <f>654302.78+815658.14+16191107.77+2926505.75+11047547.8+25516883.76+8067037.16</f>
        <v>65219043.16</v>
      </c>
    </row>
    <row r="48" spans="1:4" ht="21">
      <c r="A48" s="3" t="s">
        <v>21</v>
      </c>
      <c r="B48" s="17">
        <v>900</v>
      </c>
      <c r="C48" s="2"/>
      <c r="D48" s="2">
        <f>3095186.68+254457.1-108489.7+59718.85-1243153.49</f>
        <v>2057719.4400000002</v>
      </c>
    </row>
    <row r="49" spans="1:4" ht="21">
      <c r="A49" s="3" t="s">
        <v>42</v>
      </c>
      <c r="B49" s="17">
        <v>600</v>
      </c>
      <c r="C49" s="2"/>
      <c r="D49" s="2">
        <f>1519922.6-689922.6</f>
        <v>830000.0000000001</v>
      </c>
    </row>
    <row r="50" spans="1:4" ht="21">
      <c r="A50" s="3" t="s">
        <v>17</v>
      </c>
      <c r="B50" s="17">
        <v>703</v>
      </c>
      <c r="C50" s="2"/>
      <c r="D50" s="2">
        <v>8584595.63</v>
      </c>
    </row>
    <row r="51" spans="1:4" ht="21">
      <c r="A51" s="11" t="s">
        <v>18</v>
      </c>
      <c r="B51" s="18">
        <v>700</v>
      </c>
      <c r="C51" s="4"/>
      <c r="D51" s="7">
        <v>8957870.02</v>
      </c>
    </row>
    <row r="52" spans="1:5" ht="21.75" thickBot="1">
      <c r="A52" s="12" t="s">
        <v>19</v>
      </c>
      <c r="B52" s="19"/>
      <c r="C52" s="5">
        <f>SUM(C5:C51)</f>
        <v>85786586.25</v>
      </c>
      <c r="D52" s="5">
        <f>SUM(D5:D51)</f>
        <v>85786586.24999999</v>
      </c>
      <c r="E52" s="21">
        <f>C52-D52</f>
        <v>0</v>
      </c>
    </row>
    <row r="53" spans="1:4" ht="21.75" thickTop="1">
      <c r="A53" s="13"/>
      <c r="B53" s="20"/>
      <c r="C53" s="6"/>
      <c r="D53" s="6"/>
    </row>
    <row r="54" spans="1:4" ht="21">
      <c r="A54" s="13"/>
      <c r="B54" s="20"/>
      <c r="C54" s="6"/>
      <c r="D54" s="6"/>
    </row>
    <row r="55" spans="1:4" ht="21">
      <c r="A55" s="13"/>
      <c r="B55" s="20"/>
      <c r="C55" s="6"/>
      <c r="D55" s="6"/>
    </row>
  </sheetData>
  <sheetProtection/>
  <mergeCells count="3">
    <mergeCell ref="A1:D1"/>
    <mergeCell ref="A2:D2"/>
    <mergeCell ref="A3:D3"/>
  </mergeCells>
  <printOptions/>
  <pageMargins left="0.9448818897637796" right="0.15748031496062992" top="0.3937007874015748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DarkUser</cp:lastModifiedBy>
  <cp:lastPrinted>2014-10-27T08:30:35Z</cp:lastPrinted>
  <dcterms:created xsi:type="dcterms:W3CDTF">2005-09-09T08:17:48Z</dcterms:created>
  <dcterms:modified xsi:type="dcterms:W3CDTF">2014-12-21T06:10:30Z</dcterms:modified>
  <cp:category/>
  <cp:version/>
  <cp:contentType/>
  <cp:contentStatus/>
</cp:coreProperties>
</file>